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<sst xmlns="http://schemas.openxmlformats.org/spreadsheetml/2006/main" count="159" uniqueCount="113">
  <si>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</si>
  <si>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</si>
  <si>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</si>
  <si>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</si>
  <si>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</si>
  <si>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</si>
  <si>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</si>
  <si>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</si>
  <si>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</si>
  <si>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</si>
  <si>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</si>
  <si>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</si>
  <si>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</si>
  <si>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</si>
  <si>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</si>
  <si>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</si>
  <si>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</si>
  <si>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</si>
  <si>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</si>
  <si>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</si>
  <si>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</si>
  <si>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</si>
  <si>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</si>
  <si>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</si>
  <si>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</si>
  <si>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</si>
  <si>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</si>
  <si>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</si>
  <si>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</si>
  <si>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</si>
  <si>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</si>
  <si>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</si>
  <si>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</si>
  <si>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</si>
  <si>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</si>
  <si>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</si>
  <si>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</si>
  <si>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</si>
  <si>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</si>
  <si>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</si>
  <si>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</si>
  <si>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</si>
  <si>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</si>
  <si>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</si>
  <si>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</si>
  <si>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</si>
  <si>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</si>
  <si>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</si>
  <si>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</si>
  <si>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</si>
  <si>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</si>
  <si>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</si>
  <si>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</si>
  <si>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</si>
  <si>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</si>
  <si>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</si>
  <si>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</si>
  <si>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</si>
  <si>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</si>
  <si>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</si>
  <si>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</si>
  <si>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</si>
  <si>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</si>
  <si>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</si>
  <si>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</si>
  <si>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</si>
  <si>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</si>
  <si>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</si>
  <si>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</si>
  <si>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</si>
  <si>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</si>
  <si>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</si>
  <si>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</si>
  <si>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</si>
  <si>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</si>
  <si>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</si>
  <si>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</si>
  <si>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</si>
  <si>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</si>
  <si>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</si>
  <si>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</si>
  <si>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</si>
  <si>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</si>
  <si>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</si>
  <si>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</si>
  <si>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</si>
  <si>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</si>
  <si>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</si>
  <si>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</si>
  <si>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</si>
  <si>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</si>
  <si>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</si>
  <si>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</si>
  <si>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</si>
  <si>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</si>
  <si>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</si>
  <si>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</si>
  <si>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</si>
  <si>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</si>
  <si>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</si>
  <si>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</si>
  <si>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</si>
  <si>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</si>
  <si>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</si>
  <si>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</si>
  <si>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</si>
  <si>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</si>
  <si>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</si>
  <si>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</si>
  <si>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</si>
  <si>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</si>
  <si>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</si>
  <si>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22.09.2014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</si>
</sst>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59974360"/>
        <c:axId val="2898329"/>
      </c:bar3D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26084962"/>
        <c:axId val="33438067"/>
      </c:bar3D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32507148"/>
        <c:axId val="24128877"/>
      </c:bar3D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28877"/>
        <c:crosses val="autoZero"/>
        <c:auto val="1"/>
        <c:lblOffset val="100"/>
        <c:tickLblSkip val="1"/>
        <c:noMultiLvlLbl val="0"/>
      </c:catAx>
      <c:valAx>
        <c:axId val="24128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15833302"/>
        <c:axId val="8281991"/>
      </c:bar3D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7429056"/>
        <c:axId val="66861505"/>
      </c:bar3D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61505"/>
        <c:crosses val="autoZero"/>
        <c:auto val="1"/>
        <c:lblOffset val="100"/>
        <c:tickLblSkip val="2"/>
        <c:noMultiLvlLbl val="0"/>
      </c:catAx>
      <c:valAx>
        <c:axId val="66861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64882634"/>
        <c:axId val="47072795"/>
      </c:bar3D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21001972"/>
        <c:axId val="54800021"/>
      </c:bar3D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23438142"/>
        <c:axId val="9616687"/>
      </c:bar3D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19441320"/>
        <c:axId val="40754153"/>
      </c:bar3D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</f>
        <v>197125.71000000005</v>
      </c>
      <c r="E6" s="3">
        <f>D6/D137*100</f>
        <v>44.41115481631129</v>
      </c>
      <c r="F6" s="3">
        <f>D6/B6*100</f>
        <v>93.57484774115761</v>
      </c>
      <c r="G6" s="3">
        <f aca="true" t="shared" si="0" ref="G6:G41">D6/C6*100</f>
        <v>71.83732335006162</v>
      </c>
      <c r="H6" s="3">
        <f>B6-D6</f>
        <v>13535.28999999995</v>
      </c>
      <c r="I6" s="3">
        <f aca="true" t="shared" si="1" ref="I6:I41">C6-D6</f>
        <v>77279.98999999996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</f>
        <v>162856.19999999992</v>
      </c>
      <c r="E7" s="1">
        <f>D7/D6*100</f>
        <v>82.61540313539004</v>
      </c>
      <c r="F7" s="1">
        <f>D7/B7*100</f>
        <v>93.61585447873153</v>
      </c>
      <c r="G7" s="1">
        <f t="shared" si="0"/>
        <v>75.64851558504475</v>
      </c>
      <c r="H7" s="1">
        <f>B7-D7</f>
        <v>11106.000000000087</v>
      </c>
      <c r="I7" s="1">
        <f t="shared" si="1"/>
        <v>52423.90000000008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0.1+0.1+0.3+0.3+2.7+0.7+1.1+1.4+0.5+0.7+1.7+0.4+0.5+1+0.2+0.1+2.9+0.1+0.2</f>
        <v>15</v>
      </c>
      <c r="E8" s="12">
        <f>D8/D6*100</f>
        <v>0.00760935750085567</v>
      </c>
      <c r="F8" s="1">
        <f>D8/B8*100</f>
        <v>37.878787878787875</v>
      </c>
      <c r="G8" s="1">
        <f t="shared" si="0"/>
        <v>33.63228699551569</v>
      </c>
      <c r="H8" s="1">
        <f aca="true" t="shared" si="2" ref="H8:H41">B8-D8</f>
        <v>24.6</v>
      </c>
      <c r="I8" s="1">
        <f t="shared" si="1"/>
        <v>29.6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</f>
        <v>11191.7</v>
      </c>
      <c r="E9" s="1">
        <f>D9/D6*100</f>
        <v>5.677443089488428</v>
      </c>
      <c r="F9" s="1">
        <f aca="true" t="shared" si="3" ref="F9:F39">D9/B9*100</f>
        <v>92.6219875529661</v>
      </c>
      <c r="G9" s="1">
        <f t="shared" si="0"/>
        <v>65.43437969562142</v>
      </c>
      <c r="H9" s="1">
        <f t="shared" si="2"/>
        <v>891.5</v>
      </c>
      <c r="I9" s="1">
        <f t="shared" si="1"/>
        <v>5912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</f>
        <v>21712.699999999997</v>
      </c>
      <c r="E10" s="1">
        <f>D10/D6*100</f>
        <v>11.014646440588592</v>
      </c>
      <c r="F10" s="1">
        <f t="shared" si="3"/>
        <v>96.67963879884584</v>
      </c>
      <c r="G10" s="1">
        <f t="shared" si="0"/>
        <v>55.04480866004994</v>
      </c>
      <c r="H10" s="1">
        <f t="shared" si="2"/>
        <v>745.7000000000044</v>
      </c>
      <c r="I10" s="1">
        <f t="shared" si="1"/>
        <v>17732.800000000003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0.09476186541065595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1163.310000000128</v>
      </c>
      <c r="E12" s="1">
        <f>D12/D6*100</f>
        <v>0.5901361116214257</v>
      </c>
      <c r="F12" s="1">
        <f t="shared" si="3"/>
        <v>61.217176235338385</v>
      </c>
      <c r="G12" s="1">
        <f t="shared" si="0"/>
        <v>50.98435377131641</v>
      </c>
      <c r="H12" s="1">
        <f t="shared" si="2"/>
        <v>736.9899999998597</v>
      </c>
      <c r="I12" s="1">
        <f t="shared" si="1"/>
        <v>1118.389999999875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</f>
        <v>136826.1</v>
      </c>
      <c r="E17" s="3">
        <f>D17/D137*100</f>
        <v>30.826040449072263</v>
      </c>
      <c r="F17" s="3">
        <f>D17/B17*100</f>
        <v>89.49661868042523</v>
      </c>
      <c r="G17" s="3">
        <f t="shared" si="0"/>
        <v>76.96904443270628</v>
      </c>
      <c r="H17" s="3">
        <f>B17-D17</f>
        <v>16058</v>
      </c>
      <c r="I17" s="3">
        <f t="shared" si="1"/>
        <v>40941.600000000006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</f>
        <v>111004.49999999999</v>
      </c>
      <c r="E18" s="1">
        <f>D18/D17*100</f>
        <v>81.12816195155747</v>
      </c>
      <c r="F18" s="1">
        <f t="shared" si="3"/>
        <v>92.03918222770564</v>
      </c>
      <c r="G18" s="1">
        <f t="shared" si="0"/>
        <v>83.20958595539096</v>
      </c>
      <c r="H18" s="1">
        <f t="shared" si="2"/>
        <v>9601.200000000012</v>
      </c>
      <c r="I18" s="1">
        <f t="shared" si="1"/>
        <v>22399.000000000015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</f>
        <v>3181.7999999999997</v>
      </c>
      <c r="E19" s="1">
        <f>D19/D17*100</f>
        <v>2.325433524744182</v>
      </c>
      <c r="F19" s="1">
        <f t="shared" si="3"/>
        <v>54.61473763710328</v>
      </c>
      <c r="G19" s="1">
        <f t="shared" si="0"/>
        <v>40.69526513698104</v>
      </c>
      <c r="H19" s="1">
        <f t="shared" si="2"/>
        <v>2644.1</v>
      </c>
      <c r="I19" s="1">
        <f t="shared" si="1"/>
        <v>4636.800000000001</v>
      </c>
    </row>
    <row r="20" spans="1:9" ht="18">
      <c r="A20" s="29" t="s">
        <v>1</v>
      </c>
      <c r="B20" s="49">
        <f>2404.9-17.3</f>
        <v>2387.6</v>
      </c>
      <c r="C20" s="50">
        <v>2836.6</v>
      </c>
      <c r="D20" s="51">
        <f>50.7+162.6+43.4+2.3+47.2+1.8+59.1-0.1+62.8+64.5+13.9+16.6+5.7+70.4+205+17+53.6+0.4+52.9+123.3+33.6+13.4+33.2+48.5+167.7+45.5+44.4+10.1+293.6+15.3+0.1+122.4+32+45.4</f>
        <v>1958.3</v>
      </c>
      <c r="E20" s="1">
        <f>D20/D17*100</f>
        <v>1.4312327838036747</v>
      </c>
      <c r="F20" s="1">
        <f t="shared" si="3"/>
        <v>82.0196012732451</v>
      </c>
      <c r="G20" s="1">
        <f t="shared" si="0"/>
        <v>69.03687513220052</v>
      </c>
      <c r="H20" s="1">
        <f t="shared" si="2"/>
        <v>429.29999999999995</v>
      </c>
      <c r="I20" s="1">
        <f t="shared" si="1"/>
        <v>878.3</v>
      </c>
    </row>
    <row r="21" spans="1:9" ht="18">
      <c r="A21" s="29" t="s">
        <v>0</v>
      </c>
      <c r="B21" s="49">
        <f>11928.5+17.3</f>
        <v>11945.8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</f>
        <v>10921.899999999998</v>
      </c>
      <c r="E21" s="1">
        <f>D21/D17*100</f>
        <v>7.982322086210159</v>
      </c>
      <c r="F21" s="1">
        <f t="shared" si="3"/>
        <v>91.42878668653417</v>
      </c>
      <c r="G21" s="1">
        <f t="shared" si="0"/>
        <v>56.43342840608465</v>
      </c>
      <c r="H21" s="1">
        <f t="shared" si="2"/>
        <v>1023.9000000000015</v>
      </c>
      <c r="I21" s="1">
        <f t="shared" si="1"/>
        <v>8431.7</v>
      </c>
    </row>
    <row r="22" spans="1:9" ht="18">
      <c r="A22" s="29" t="s">
        <v>15</v>
      </c>
      <c r="B22" s="49">
        <f>1083.9+0.1</f>
        <v>1084</v>
      </c>
      <c r="C22" s="50">
        <f>1388.5-4+10.9</f>
        <v>1395.4</v>
      </c>
      <c r="D22" s="51">
        <f>14.2+80.1+19.7+105+3.5+1.3+30+84.1+0.1+72.2+54.8+15.1+59.3+59.3+8.9+52.2+1.2+36.9+21.6+108.1+114.2+52.3</f>
        <v>994.1</v>
      </c>
      <c r="E22" s="1">
        <f>D22/D17*100</f>
        <v>0.7265426698561167</v>
      </c>
      <c r="F22" s="1">
        <f t="shared" si="3"/>
        <v>91.70664206642066</v>
      </c>
      <c r="G22" s="1">
        <f t="shared" si="0"/>
        <v>71.24122115522431</v>
      </c>
      <c r="H22" s="1">
        <f t="shared" si="2"/>
        <v>89.89999999999998</v>
      </c>
      <c r="I22" s="1">
        <f t="shared" si="1"/>
        <v>401.30000000000007</v>
      </c>
    </row>
    <row r="23" spans="1:9" ht="18.75" thickBot="1">
      <c r="A23" s="29" t="s">
        <v>35</v>
      </c>
      <c r="B23" s="50">
        <f>B17-B18-B19-B20-B21-B22</f>
        <v>11035.10000000001</v>
      </c>
      <c r="C23" s="50">
        <f>C17-C18-C19-C20-C21-C22</f>
        <v>12960.000000000016</v>
      </c>
      <c r="D23" s="50">
        <f>D17-D18-D19-D20-D21-D22</f>
        <v>8765.500000000024</v>
      </c>
      <c r="E23" s="1">
        <f>D23/D17*100</f>
        <v>6.406306983828395</v>
      </c>
      <c r="F23" s="1">
        <f t="shared" si="3"/>
        <v>79.43290047212999</v>
      </c>
      <c r="G23" s="1">
        <f t="shared" si="0"/>
        <v>67.63503086419763</v>
      </c>
      <c r="H23" s="1">
        <f t="shared" si="2"/>
        <v>2269.599999999986</v>
      </c>
      <c r="I23" s="1">
        <f t="shared" si="1"/>
        <v>4194.499999999993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</f>
        <v>26134.09999999999</v>
      </c>
      <c r="E31" s="3">
        <f>D31/D137*100</f>
        <v>5.887844670717788</v>
      </c>
      <c r="F31" s="3">
        <f>D31/B31*100</f>
        <v>90.31659415055931</v>
      </c>
      <c r="G31" s="3">
        <f t="shared" si="0"/>
        <v>69.73128450329922</v>
      </c>
      <c r="H31" s="3">
        <f t="shared" si="2"/>
        <v>2802.0000000000073</v>
      </c>
      <c r="I31" s="3">
        <f t="shared" si="1"/>
        <v>11344.200000000012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1119.5+1121.1+1039.4+104.2+1079.5+1133.4+1048+1163.9+1081.6+1130.3+1238-0.1+13.4+4.1+3118.3+55.1+2433-70.8+488+299.2+413.9+849.2+1170.6</f>
        <v>20032.8</v>
      </c>
      <c r="E32" s="1">
        <f>D32/D31*100</f>
        <v>76.65387367462436</v>
      </c>
      <c r="F32" s="1">
        <f t="shared" si="3"/>
        <v>91.6115991603825</v>
      </c>
      <c r="G32" s="1">
        <f t="shared" si="0"/>
        <v>71.00053163211058</v>
      </c>
      <c r="H32" s="1">
        <f t="shared" si="2"/>
        <v>1834.2999999999993</v>
      </c>
      <c r="I32" s="1">
        <f t="shared" si="1"/>
        <v>8182.200000000001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935.4</v>
      </c>
      <c r="C34" s="50">
        <f>1732.8+0.4</f>
        <v>1733.2</v>
      </c>
      <c r="D34" s="51">
        <f>1+2.5+0.8+6+1.4+0.1+11.2+0.5+6.3-0.2+32.4+6.9+2.4+3.4+18.4+48+143.7+198.6+32.7+71.3+22.6+9.9+48+1.6+5.4+15.8+0.4+0.8+1.6+4.3+7.5-0.1+9.4+0.4+4.3</f>
        <v>719.2999999999997</v>
      </c>
      <c r="E34" s="1">
        <f>D34/D31*100</f>
        <v>2.7523427246394556</v>
      </c>
      <c r="F34" s="1">
        <f t="shared" si="3"/>
        <v>76.89758392131706</v>
      </c>
      <c r="G34" s="1">
        <f t="shared" si="0"/>
        <v>41.50126932840986</v>
      </c>
      <c r="H34" s="1">
        <f t="shared" si="2"/>
        <v>216.10000000000025</v>
      </c>
      <c r="I34" s="1">
        <f t="shared" si="1"/>
        <v>1013.9000000000003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1.1368288940503024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0.06887553043724484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5540</v>
      </c>
      <c r="C37" s="49">
        <f>C31-C32-C34-C35-C33-C36</f>
        <v>6789.600000000003</v>
      </c>
      <c r="D37" s="49">
        <f>D31-D32-D34-D35-D33-D36</f>
        <v>5066.899999999992</v>
      </c>
      <c r="E37" s="1">
        <f>D37/D31*100</f>
        <v>19.38807917624863</v>
      </c>
      <c r="F37" s="1">
        <f t="shared" si="3"/>
        <v>91.46028880866413</v>
      </c>
      <c r="G37" s="1">
        <f t="shared" si="0"/>
        <v>74.6273712737126</v>
      </c>
      <c r="H37" s="1">
        <f>B37-D37</f>
        <v>473.10000000000764</v>
      </c>
      <c r="I37" s="1">
        <f t="shared" si="1"/>
        <v>1722.7000000000107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0.10710456286840708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</f>
        <v>4077.1999999999994</v>
      </c>
      <c r="E43" s="3">
        <f>D43/D137*100</f>
        <v>0.9185669409488204</v>
      </c>
      <c r="F43" s="3">
        <f>D43/B43*100</f>
        <v>90.63868572571859</v>
      </c>
      <c r="G43" s="3">
        <f aca="true" t="shared" si="4" ref="G43:G73">D43/C43*100</f>
        <v>66.78350886963356</v>
      </c>
      <c r="H43" s="3">
        <f>B43-D43</f>
        <v>421.1000000000008</v>
      </c>
      <c r="I43" s="3">
        <f aca="true" t="shared" si="5" ref="I43:I74">C43-D43</f>
        <v>2027.900000000001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179.7+201.3+187+211.8+190.5+230.5+236.3+199.9+0.1+218.5+248.3+8.2+228.5-0.1+273.7+231.2+200.7+36.5+228.6+183.7-0.1+193.6</f>
        <v>3688.399999999999</v>
      </c>
      <c r="E44" s="1">
        <f>D44/D43*100</f>
        <v>90.46404395173158</v>
      </c>
      <c r="F44" s="1">
        <f aca="true" t="shared" si="6" ref="F44:F71">D44/B44*100</f>
        <v>92.2653592155293</v>
      </c>
      <c r="G44" s="1">
        <f t="shared" si="4"/>
        <v>68.82113669440606</v>
      </c>
      <c r="H44" s="1">
        <f aca="true" t="shared" si="7" ref="H44:H71">B44-D44</f>
        <v>309.2000000000007</v>
      </c>
      <c r="I44" s="1">
        <f t="shared" si="5"/>
        <v>1671.0000000000014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0.02452663592661631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0.5027960364956343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23.1+2.7+0.5+0.4+5.2+0.6+99.9+12.6+20.5-0.1+2+19.6+1.1+0.5+4.4+0.4+3.4+4+2.3+0.3</f>
        <v>203.40000000000003</v>
      </c>
      <c r="E47" s="1">
        <f>D47/D43*100</f>
        <v>4.988717747473758</v>
      </c>
      <c r="F47" s="1">
        <f t="shared" si="6"/>
        <v>93.86248269497003</v>
      </c>
      <c r="G47" s="1">
        <f t="shared" si="4"/>
        <v>53.37181842036212</v>
      </c>
      <c r="H47" s="1">
        <f t="shared" si="7"/>
        <v>13.299999999999955</v>
      </c>
      <c r="I47" s="1">
        <f t="shared" si="5"/>
        <v>177.7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163.90000000000015</v>
      </c>
      <c r="E48" s="1">
        <f>D48/D43*100</f>
        <v>4.0199156283724164</v>
      </c>
      <c r="F48" s="1">
        <f t="shared" si="6"/>
        <v>63.3797370456303</v>
      </c>
      <c r="G48" s="1">
        <f t="shared" si="4"/>
        <v>51.443816698054064</v>
      </c>
      <c r="H48" s="1">
        <f t="shared" si="7"/>
        <v>94.70000000000016</v>
      </c>
      <c r="I48" s="1">
        <f t="shared" si="5"/>
        <v>154.69999999999965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</f>
        <v>8064.499999999999</v>
      </c>
      <c r="E49" s="3">
        <f>D49/D137*100</f>
        <v>1.816879990013186</v>
      </c>
      <c r="F49" s="3">
        <f>D49/B49*100</f>
        <v>90.08198918725704</v>
      </c>
      <c r="G49" s="3">
        <f t="shared" si="4"/>
        <v>66.4280654354953</v>
      </c>
      <c r="H49" s="3">
        <f>B49-D49</f>
        <v>887.9000000000005</v>
      </c>
      <c r="I49" s="3">
        <f t="shared" si="5"/>
        <v>4075.7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282.8+343.5+279.8+360.5+269.9+364.8-0.1+7.2+231.6+28.9+358.6+269.6+381.2-0.1+7.2+297.2+563.3+0.1+313.9+22.4+240.9+0.1+181.6+201.2+250.5</f>
        <v>5256.599999999999</v>
      </c>
      <c r="E50" s="1">
        <f>D50/D49*100</f>
        <v>65.18197036394074</v>
      </c>
      <c r="F50" s="1">
        <f t="shared" si="6"/>
        <v>92.97792556954859</v>
      </c>
      <c r="G50" s="1">
        <f t="shared" si="4"/>
        <v>70.16190387207858</v>
      </c>
      <c r="H50" s="1">
        <f t="shared" si="7"/>
        <v>397.0000000000009</v>
      </c>
      <c r="I50" s="1">
        <f t="shared" si="5"/>
        <v>2235.500000000001</v>
      </c>
    </row>
    <row r="51" spans="1:9" ht="18">
      <c r="A51" s="29" t="s">
        <v>2</v>
      </c>
      <c r="B51" s="49">
        <v>3.3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3.3</v>
      </c>
      <c r="I51" s="1">
        <f t="shared" si="5"/>
        <v>9.7</v>
      </c>
    </row>
    <row r="52" spans="1:9" ht="18">
      <c r="A52" s="29" t="s">
        <v>1</v>
      </c>
      <c r="B52" s="49">
        <f>214.7-10.8</f>
        <v>203.89999999999998</v>
      </c>
      <c r="C52" s="50">
        <v>325</v>
      </c>
      <c r="D52" s="51">
        <f>2.4+4.2+4.2+8.7+3.1+5.2-0.1+2.3+6.7+7.1+0.1+3.9+3.5+21.5+2.5-0.1+4.3+17.5+11.1+0.7-0.1+5.1+1.5</f>
        <v>115.30000000000001</v>
      </c>
      <c r="E52" s="1">
        <f>D52/D49*100</f>
        <v>1.4297228594457192</v>
      </c>
      <c r="F52" s="1">
        <f t="shared" si="6"/>
        <v>56.547327121137826</v>
      </c>
      <c r="G52" s="1">
        <f t="shared" si="4"/>
        <v>35.47692307692308</v>
      </c>
      <c r="H52" s="1">
        <f t="shared" si="7"/>
        <v>88.59999999999997</v>
      </c>
      <c r="I52" s="1">
        <f t="shared" si="5"/>
        <v>209.7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6+11+5+10.4+0.1+20.8+16+0.1+76.5+39.2+7.7+0.3+8.1+0.1+0.2+12-0.1+0.1+4.7+0.1+6.4+2.7+8.2+0.3+5.7+1.7</f>
        <v>243.2999999999999</v>
      </c>
      <c r="E53" s="1">
        <f>D53/D49*100</f>
        <v>3.0169260338520667</v>
      </c>
      <c r="F53" s="1">
        <f t="shared" si="6"/>
        <v>91.74208144796377</v>
      </c>
      <c r="G53" s="1">
        <f t="shared" si="4"/>
        <v>45.81058181133494</v>
      </c>
      <c r="H53" s="1">
        <f t="shared" si="7"/>
        <v>21.90000000000009</v>
      </c>
      <c r="I53" s="1">
        <f t="shared" si="5"/>
        <v>287.8000000000001</v>
      </c>
    </row>
    <row r="54" spans="1:9" ht="18.75" thickBot="1">
      <c r="A54" s="29" t="s">
        <v>35</v>
      </c>
      <c r="B54" s="50">
        <f>B49-B50-B53-B52-B51</f>
        <v>2826.399999999999</v>
      </c>
      <c r="C54" s="50">
        <f>C49-C50-C53-C52-C51</f>
        <v>3782.2999999999984</v>
      </c>
      <c r="D54" s="50">
        <f>D49-D50-D53-D52-D51</f>
        <v>2449.2999999999997</v>
      </c>
      <c r="E54" s="1">
        <f>D54/D49*100</f>
        <v>30.371380742761485</v>
      </c>
      <c r="F54" s="1">
        <f t="shared" si="6"/>
        <v>86.65793942824797</v>
      </c>
      <c r="G54" s="1">
        <f t="shared" si="4"/>
        <v>64.7568939534146</v>
      </c>
      <c r="H54" s="1">
        <f t="shared" si="7"/>
        <v>377.09999999999945</v>
      </c>
      <c r="I54" s="1">
        <f>C54-D54</f>
        <v>1332.9999999999986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</f>
        <v>2492.1000000000004</v>
      </c>
      <c r="E56" s="3">
        <f>D56/D137*100</f>
        <v>0.5614541041740793</v>
      </c>
      <c r="F56" s="3">
        <f>D56/B56*100</f>
        <v>95.93486545790509</v>
      </c>
      <c r="G56" s="3">
        <f t="shared" si="4"/>
        <v>82.55266993507354</v>
      </c>
      <c r="H56" s="3">
        <f>B56-D56</f>
        <v>105.59999999999945</v>
      </c>
      <c r="I56" s="3">
        <f t="shared" si="5"/>
        <v>526.6999999999998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128-60.9+102.5+75.2+87.9+68.6+30+93+68.5+96.9-0.1+67+116.4+112.6+49.7+83+52.4+24.4+26.2+0.2+55.4+42.6+44.2</f>
        <v>1363.7000000000003</v>
      </c>
      <c r="E57" s="1">
        <f>D57/D56*100</f>
        <v>54.720918101199786</v>
      </c>
      <c r="F57" s="1">
        <f t="shared" si="6"/>
        <v>94.02882162311248</v>
      </c>
      <c r="G57" s="1">
        <f t="shared" si="4"/>
        <v>79.75320194163402</v>
      </c>
      <c r="H57" s="1">
        <f t="shared" si="7"/>
        <v>86.59999999999968</v>
      </c>
      <c r="I57" s="1">
        <f t="shared" si="5"/>
        <v>346.1999999999998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7.279001645198828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4.5+4.5+30.5+35.2+10+24.5+10.2+0.1+1.9+1.8+3+1.2+0.9+0.8</f>
        <v>129.10000000000002</v>
      </c>
      <c r="E59" s="1">
        <f>D59/D56*100</f>
        <v>5.1803699691023635</v>
      </c>
      <c r="F59" s="1">
        <f t="shared" si="6"/>
        <v>95.34711964549484</v>
      </c>
      <c r="G59" s="1">
        <f t="shared" si="4"/>
        <v>44.841959013546386</v>
      </c>
      <c r="H59" s="1">
        <f t="shared" si="7"/>
        <v>6.299999999999983</v>
      </c>
      <c r="I59" s="1">
        <f t="shared" si="5"/>
        <v>158.79999999999995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29.2243489426588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89.6</v>
      </c>
      <c r="E61" s="1">
        <f>D61/D56*100</f>
        <v>3.5953613418402144</v>
      </c>
      <c r="F61" s="1">
        <f t="shared" si="6"/>
        <v>87.58553274682312</v>
      </c>
      <c r="G61" s="1">
        <f t="shared" si="4"/>
        <v>80.50314465408802</v>
      </c>
      <c r="H61" s="1">
        <f t="shared" si="7"/>
        <v>12.699999999999932</v>
      </c>
      <c r="I61" s="1">
        <f t="shared" si="5"/>
        <v>21.700000000000045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0.0003154109970882833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</f>
        <v>30747.800000000007</v>
      </c>
      <c r="E87" s="3">
        <f>D87/D137*100</f>
        <v>6.92728161162223</v>
      </c>
      <c r="F87" s="3">
        <f aca="true" t="shared" si="10" ref="F87:F92">D87/B87*100</f>
        <v>88.46963907559159</v>
      </c>
      <c r="G87" s="3">
        <f t="shared" si="8"/>
        <v>68.38467184129175</v>
      </c>
      <c r="H87" s="3">
        <f aca="true" t="shared" si="11" ref="H87:H92">B87-D87</f>
        <v>4007.3999999999905</v>
      </c>
      <c r="I87" s="3">
        <f t="shared" si="9"/>
        <v>14215.199999999993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</f>
        <v>26313.7</v>
      </c>
      <c r="E88" s="1">
        <f>D88/D87*100</f>
        <v>85.57913086464721</v>
      </c>
      <c r="F88" s="1">
        <f t="shared" si="10"/>
        <v>90.41110481197066</v>
      </c>
      <c r="G88" s="1">
        <f t="shared" si="8"/>
        <v>69.22417217584834</v>
      </c>
      <c r="H88" s="1">
        <f t="shared" si="11"/>
        <v>2790.7999999999993</v>
      </c>
      <c r="I88" s="1">
        <f t="shared" si="9"/>
        <v>11698.600000000002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125+55.5+51.3+1.7-0.1+10.4+5.3+280.6+162.7+2.2+25.3+117.8+56.8+64.4+1.4+31+7.8+37.2+1.9+36.4+8.8+1+3.9+10.1+30.1+1.8+10.7+4.2</f>
        <v>1145.2</v>
      </c>
      <c r="E89" s="1">
        <f>D89/D87*100</f>
        <v>3.724494110147717</v>
      </c>
      <c r="F89" s="1">
        <f t="shared" si="10"/>
        <v>81.75328383780698</v>
      </c>
      <c r="G89" s="1">
        <f t="shared" si="8"/>
        <v>59.720483938256166</v>
      </c>
      <c r="H89" s="1">
        <f t="shared" si="11"/>
        <v>255.5999999999999</v>
      </c>
      <c r="I89" s="1">
        <f t="shared" si="9"/>
        <v>772.3999999999999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3288.900000000006</v>
      </c>
      <c r="E91" s="1">
        <f>D91/D87*100</f>
        <v>10.696375025205072</v>
      </c>
      <c r="F91" s="1">
        <f t="shared" si="10"/>
        <v>77.38770324007643</v>
      </c>
      <c r="G91" s="1">
        <f>D91/C91*100</f>
        <v>65.34541336353357</v>
      </c>
      <c r="H91" s="1">
        <f t="shared" si="11"/>
        <v>960.9999999999909</v>
      </c>
      <c r="I91" s="1">
        <f>C91-D91</f>
        <v>1744.1999999999907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</f>
        <v>24102.500000000004</v>
      </c>
      <c r="E92" s="3">
        <f>D92/D137*100</f>
        <v>5.4301382552288215</v>
      </c>
      <c r="F92" s="3">
        <f t="shared" si="10"/>
        <v>70.2641483031948</v>
      </c>
      <c r="G92" s="3">
        <f>D92/C92*100</f>
        <v>55.72523143224423</v>
      </c>
      <c r="H92" s="3">
        <f t="shared" si="11"/>
        <v>10200.199999999993</v>
      </c>
      <c r="I92" s="3">
        <f>C92-D92</f>
        <v>19149.899999999998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</f>
        <v>4066.8999999999996</v>
      </c>
      <c r="E98" s="25">
        <f>D98/D137*100</f>
        <v>0.9162464171845282</v>
      </c>
      <c r="F98" s="25">
        <f>D98/B98*100</f>
        <v>85.3673383711167</v>
      </c>
      <c r="G98" s="25">
        <f aca="true" t="shared" si="12" ref="G98:G135">D98/C98*100</f>
        <v>65.98040170024984</v>
      </c>
      <c r="H98" s="25">
        <f aca="true" t="shared" si="13" ref="H98:H103">B98-D98</f>
        <v>697.1000000000004</v>
      </c>
      <c r="I98" s="25">
        <f aca="true" t="shared" si="14" ref="I98:I135">C98-D98</f>
        <v>2096.9000000000005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0.37374904718581725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3302.1+5.1+16.7+151+216.3+17.4+13.8+53.7+7.6</f>
        <v>3783.7</v>
      </c>
      <c r="E100" s="1">
        <f>D100/D98*100</f>
        <v>93.03646512085373</v>
      </c>
      <c r="F100" s="1">
        <f aca="true" t="shared" si="15" ref="F100:F135">D100/B100*100</f>
        <v>85.56148523359414</v>
      </c>
      <c r="G100" s="1">
        <f t="shared" si="12"/>
        <v>66.24820534369857</v>
      </c>
      <c r="H100" s="1">
        <f t="shared" si="13"/>
        <v>638.5</v>
      </c>
      <c r="I100" s="1">
        <f t="shared" si="14"/>
        <v>1927.6999999999998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17.7+41.2+3+5.2+16.9+34.4+10.6+13.9+13.1+2.6</f>
        <v>158.6</v>
      </c>
      <c r="E101" s="97">
        <f>D101/D98*100</f>
        <v>3.899776242346751</v>
      </c>
      <c r="F101" s="97">
        <f>D101/B101*100</f>
        <v>60.83621020329881</v>
      </c>
      <c r="G101" s="97">
        <f>D101/C101*100</f>
        <v>39.640089977505625</v>
      </c>
      <c r="H101" s="97">
        <f t="shared" si="13"/>
        <v>102.1</v>
      </c>
      <c r="I101" s="97">
        <f>C101-D101</f>
        <v>241.50000000000003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268</v>
      </c>
      <c r="E102" s="97">
        <f>D102/D98*100</f>
        <v>6.589785831960462</v>
      </c>
      <c r="F102" s="97">
        <f t="shared" si="15"/>
        <v>82.05756276791173</v>
      </c>
      <c r="G102" s="97">
        <f t="shared" si="12"/>
        <v>61.299176578224966</v>
      </c>
      <c r="H102" s="97">
        <f>B102-D102</f>
        <v>58.600000000000364</v>
      </c>
      <c r="I102" s="97">
        <f t="shared" si="14"/>
        <v>169.20000000000073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9751.6</v>
      </c>
      <c r="E103" s="95">
        <f>D103/D137*100</f>
        <v>2.1969727708615028</v>
      </c>
      <c r="F103" s="95">
        <f>D103/B103*100</f>
        <v>73.76678391769735</v>
      </c>
      <c r="G103" s="95">
        <f t="shared" si="12"/>
        <v>56.74780756629676</v>
      </c>
      <c r="H103" s="95">
        <f t="shared" si="13"/>
        <v>3467.899999999998</v>
      </c>
      <c r="I103" s="95">
        <f t="shared" si="14"/>
        <v>7432.499999999998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6.472783953402519</v>
      </c>
      <c r="F104" s="6">
        <f t="shared" si="15"/>
        <v>70.6989247311828</v>
      </c>
      <c r="G104" s="6">
        <f t="shared" si="12"/>
        <v>42.94169671406218</v>
      </c>
      <c r="H104" s="6">
        <f aca="true" t="shared" si="16" ref="H104:H135">B104-D104</f>
        <v>261.5999999999999</v>
      </c>
      <c r="I104" s="6">
        <f t="shared" si="14"/>
        <v>838.7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>
        <f>4.6</f>
        <v>4.6</v>
      </c>
      <c r="E106" s="6">
        <f>D106/D103*100</f>
        <v>0.047171746174986665</v>
      </c>
      <c r="F106" s="6">
        <f>D106/B106*100</f>
        <v>0.8251121076233183</v>
      </c>
      <c r="G106" s="6">
        <f t="shared" si="12"/>
        <v>0.5364431486880465</v>
      </c>
      <c r="H106" s="6">
        <f t="shared" si="16"/>
        <v>552.9</v>
      </c>
      <c r="I106" s="6">
        <f t="shared" si="14"/>
        <v>852.9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0.44915706140530776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6.719922884449731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0.23483325813199882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0.7680790844579352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13.5+13.4+14.3+0.8+6.9+0.4+13.5-0.1+0.8+0.5+2+13.5-0.1+0.1+13.9+0.3+2.4+13.5+0.3+6.3</f>
        <v>116.2</v>
      </c>
      <c r="E114" s="6">
        <f>D114/D103*100</f>
        <v>1.1915993272898806</v>
      </c>
      <c r="F114" s="6">
        <f t="shared" si="15"/>
        <v>73.40492735312696</v>
      </c>
      <c r="G114" s="6">
        <f t="shared" si="12"/>
        <v>64.44814198557958</v>
      </c>
      <c r="H114" s="6">
        <f t="shared" si="16"/>
        <v>42.10000000000001</v>
      </c>
      <c r="I114" s="6">
        <f t="shared" si="14"/>
        <v>64.10000000000001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16.2+3.7+20.7+6.7</f>
        <v>47.3</v>
      </c>
      <c r="E117" s="19">
        <f>D117/D103*100</f>
        <v>0.48504860740801503</v>
      </c>
      <c r="F117" s="6">
        <f t="shared" si="15"/>
        <v>7.694810476655278</v>
      </c>
      <c r="G117" s="6">
        <f t="shared" si="12"/>
        <v>5.9519315464955325</v>
      </c>
      <c r="H117" s="6">
        <f t="shared" si="16"/>
        <v>567.4000000000001</v>
      </c>
      <c r="I117" s="6">
        <f t="shared" si="14"/>
        <v>747.4000000000001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6.577382173181837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0.045120800689117675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0.5045325895237704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0.287132368021658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1.2531276918659502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0.17330489355592932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21.4+1.2+34.6+22.6+3.4+31.2+5.1+22.6+3+44.8+0.2+32.7+27.3+30.6+3.7+29.7+4.3+33.6+0.1+0.1+6.3+25.5+0.4+38.4+0.1+0.3+0.6+29.7+0.1+36.6+5.6+24.5+3.6+36.9+0.1+40+14.7</f>
        <v>615.6000000000003</v>
      </c>
      <c r="E129" s="19">
        <f>D129/D103*100</f>
        <v>6.31281020550474</v>
      </c>
      <c r="F129" s="6">
        <f t="shared" si="15"/>
        <v>93.97038620058011</v>
      </c>
      <c r="G129" s="6">
        <f t="shared" si="12"/>
        <v>70.90532135452663</v>
      </c>
      <c r="H129" s="6">
        <f t="shared" si="16"/>
        <v>39.49999999999977</v>
      </c>
      <c r="I129" s="6">
        <f t="shared" si="14"/>
        <v>252.5999999999998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21.4+1.2+34.6+22.6+31.2+22.6+44.8+0.2+32.7+30.6+29.7+33.6+24.3+38.4+29.7+36.6+5.6+24.5+36.9+39.8</f>
        <v>541</v>
      </c>
      <c r="E130" s="1">
        <f>D130/D129*100</f>
        <v>87.88174139051328</v>
      </c>
      <c r="F130" s="1">
        <f>D130/B130*100</f>
        <v>95.5661543896838</v>
      </c>
      <c r="G130" s="1">
        <f t="shared" si="12"/>
        <v>72.4133315486548</v>
      </c>
      <c r="H130" s="1">
        <f t="shared" si="16"/>
        <v>25.100000000000023</v>
      </c>
      <c r="I130" s="1">
        <f t="shared" si="14"/>
        <v>206.10000000000002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3.4+3+2.7+1.6-0.1+0.1+0.1+0.1+0.1</f>
        <v>11</v>
      </c>
      <c r="E131" s="1">
        <f>D131/D129*100</f>
        <v>1.7868745938921369</v>
      </c>
      <c r="F131" s="1">
        <f>D131/B131*100</f>
        <v>83.96946564885496</v>
      </c>
      <c r="G131" s="1">
        <f>D131/C131*100</f>
        <v>45.08196721311475</v>
      </c>
      <c r="H131" s="1">
        <f t="shared" si="16"/>
        <v>2.0999999999999996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64.42019771114484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</f>
        <v>395.70000000000005</v>
      </c>
      <c r="E133" s="19">
        <f>D133/D103*100</f>
        <v>4.057795643791788</v>
      </c>
      <c r="F133" s="114">
        <f>D133/B133*100</f>
        <v>83.16519546027743</v>
      </c>
      <c r="G133" s="6">
        <f t="shared" si="12"/>
        <v>83.16519546027743</v>
      </c>
      <c r="H133" s="6">
        <f t="shared" si="16"/>
        <v>80.09999999999997</v>
      </c>
      <c r="I133" s="6">
        <f t="shared" si="14"/>
        <v>80.09999999999997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14295.3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443865.31000000006</v>
      </c>
      <c r="E137" s="38">
        <v>100</v>
      </c>
      <c r="F137" s="3">
        <f>D137/B137*100</f>
        <v>89.31797309022889</v>
      </c>
      <c r="G137" s="3">
        <f aca="true" t="shared" si="17" ref="G137:G143">D137/C137*100</f>
        <v>71.11406103277736</v>
      </c>
      <c r="H137" s="3">
        <f aca="true" t="shared" si="18" ref="H137:H143">B137-D137</f>
        <v>53084.28999999992</v>
      </c>
      <c r="I137" s="3">
        <f aca="true" t="shared" si="19" ref="I137:I143">C137-D137</f>
        <v>180294.39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357341.79999999993</v>
      </c>
      <c r="C138" s="67">
        <f>C7+C18+C32+C50+C57+C88+C111+C115+C44+C130</f>
        <v>430367.6</v>
      </c>
      <c r="D138" s="67">
        <f>D7+D18+D32+D50+D57+D88+D111+D115+D44+D130</f>
        <v>331151.1999999999</v>
      </c>
      <c r="E138" s="6">
        <f>D138/D137*100</f>
        <v>74.60623584212965</v>
      </c>
      <c r="F138" s="6">
        <f aca="true" t="shared" si="20" ref="F138:F149">D138/B138*100</f>
        <v>92.67071470508067</v>
      </c>
      <c r="G138" s="6">
        <f t="shared" si="17"/>
        <v>76.94612698539572</v>
      </c>
      <c r="H138" s="6">
        <f t="shared" si="18"/>
        <v>26190.600000000035</v>
      </c>
      <c r="I138" s="18">
        <f t="shared" si="19"/>
        <v>99216.40000000008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37847.799999999996</v>
      </c>
      <c r="C139" s="68">
        <f>C10+C21+C34+C53+C59+C89+C47+C131+C105+C108</f>
        <v>64580.7</v>
      </c>
      <c r="D139" s="68">
        <f>D10+D21+D34+D53+D59+D89+D47+D131+D105+D108</f>
        <v>35413.49999999999</v>
      </c>
      <c r="E139" s="6">
        <f>D139/D137*100</f>
        <v>7.9784338181328005</v>
      </c>
      <c r="F139" s="6">
        <f t="shared" si="20"/>
        <v>93.56818626181706</v>
      </c>
      <c r="G139" s="6">
        <f t="shared" si="17"/>
        <v>54.83604234701698</v>
      </c>
      <c r="H139" s="6">
        <f t="shared" si="18"/>
        <v>2434.300000000003</v>
      </c>
      <c r="I139" s="18">
        <f t="shared" si="19"/>
        <v>29167.200000000004</v>
      </c>
      <c r="K139" s="46"/>
      <c r="L139" s="103"/>
    </row>
    <row r="140" spans="1:12" ht="18.75">
      <c r="A140" s="23" t="s">
        <v>1</v>
      </c>
      <c r="B140" s="67">
        <f>B20+B9+B52+B46+B58+B33+B99+B119</f>
        <v>14905.400000000001</v>
      </c>
      <c r="C140" s="67">
        <f>C20+C9+C52+C46+C58+C33+C99+C119</f>
        <v>20516.600000000002</v>
      </c>
      <c r="D140" s="67">
        <f>D20+D9+D52+D46+D58+D33+D99+D119</f>
        <v>13488.6</v>
      </c>
      <c r="E140" s="6">
        <f>D140/D137*100</f>
        <v>3.0388948395178703</v>
      </c>
      <c r="F140" s="6">
        <f t="shared" si="20"/>
        <v>90.49472003434997</v>
      </c>
      <c r="G140" s="6">
        <f t="shared" si="17"/>
        <v>65.74481151847772</v>
      </c>
      <c r="H140" s="6">
        <f t="shared" si="18"/>
        <v>1416.800000000001</v>
      </c>
      <c r="I140" s="18">
        <f t="shared" si="19"/>
        <v>7028.000000000002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6469.8</v>
      </c>
      <c r="C141" s="67">
        <f>C11+C22+C100+C60+C36+C90</f>
        <v>8110.4</v>
      </c>
      <c r="D141" s="67">
        <f>D11+D22+D100+D60+D36+D90</f>
        <v>5710.900000000001</v>
      </c>
      <c r="E141" s="6">
        <f>D141/D137*100</f>
        <v>1.2866290451939126</v>
      </c>
      <c r="F141" s="6">
        <f t="shared" si="20"/>
        <v>88.2701165414696</v>
      </c>
      <c r="G141" s="6">
        <f t="shared" si="17"/>
        <v>70.41452949299666</v>
      </c>
      <c r="H141" s="6">
        <f t="shared" si="18"/>
        <v>758.8999999999996</v>
      </c>
      <c r="I141" s="18">
        <f t="shared" si="19"/>
        <v>2399.499999999999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3197.7999999999997</v>
      </c>
      <c r="E142" s="6">
        <f>D142/D137*100</f>
        <v>0.7204437760635088</v>
      </c>
      <c r="F142" s="6">
        <f t="shared" si="20"/>
        <v>53.83682952287955</v>
      </c>
      <c r="G142" s="6">
        <f t="shared" si="17"/>
        <v>40.25478669167536</v>
      </c>
      <c r="H142" s="6">
        <f t="shared" si="18"/>
        <v>2742.0000000000005</v>
      </c>
      <c r="I142" s="18">
        <f t="shared" si="19"/>
        <v>4746.1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74445.00000000006</v>
      </c>
      <c r="C143" s="67">
        <f>C137-C138-C139-C140-C141-C142</f>
        <v>92640.5000000001</v>
      </c>
      <c r="D143" s="67">
        <f>D137-D138-D139-D140-D141-D142</f>
        <v>54903.31000000016</v>
      </c>
      <c r="E143" s="6">
        <f>D143/D137*100</f>
        <v>12.369362678962261</v>
      </c>
      <c r="F143" s="6">
        <f t="shared" si="20"/>
        <v>73.75016455101097</v>
      </c>
      <c r="G143" s="43">
        <f t="shared" si="17"/>
        <v>59.264911134978874</v>
      </c>
      <c r="H143" s="6">
        <f t="shared" si="18"/>
        <v>19541.6899999999</v>
      </c>
      <c r="I143" s="6">
        <f t="shared" si="19"/>
        <v>37737.189999999944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</f>
        <v>13620.600000000002</v>
      </c>
      <c r="E145" s="15"/>
      <c r="F145" s="6">
        <f t="shared" si="20"/>
        <v>22.460893053260648</v>
      </c>
      <c r="G145" s="6">
        <f aca="true" t="shared" si="21" ref="G145:G154">D145/C145*100</f>
        <v>19.557070531578542</v>
      </c>
      <c r="H145" s="6">
        <f>B145-D145</f>
        <v>47020.8</v>
      </c>
      <c r="I145" s="6">
        <f aca="true" t="shared" si="22" ref="I145:I154">C145-D145</f>
        <v>56024.8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2921.3+155.4+1707.9+56.8+14.6+990.8-990.8+14.7+990.8+400.1+597.2+8.8-9.6+18.2+0.4+53.9+92.1+242.6+11.1+67.1</f>
        <v>7343.4000000000015</v>
      </c>
      <c r="E146" s="6"/>
      <c r="F146" s="6">
        <f t="shared" si="20"/>
        <v>32.926058279939205</v>
      </c>
      <c r="G146" s="6">
        <f t="shared" si="21"/>
        <v>26.091034737593844</v>
      </c>
      <c r="H146" s="6">
        <f aca="true" t="shared" si="23" ref="H146:H153">B146-D146</f>
        <v>14959.3</v>
      </c>
      <c r="I146" s="6">
        <f t="shared" si="22"/>
        <v>20801.9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</f>
        <v>18723.200000000004</v>
      </c>
      <c r="E147" s="6"/>
      <c r="F147" s="6">
        <f t="shared" si="20"/>
        <v>24.118945852430677</v>
      </c>
      <c r="G147" s="6">
        <f t="shared" si="21"/>
        <v>18.518588119863633</v>
      </c>
      <c r="H147" s="6">
        <f t="shared" si="23"/>
        <v>58905.4</v>
      </c>
      <c r="I147" s="6">
        <f t="shared" si="22"/>
        <v>82381.69999999998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1079.6+99+23+18.9+98+142.5+46.8+99.4+162.7+67+248.3+33.5+121.9+230+22.3+285.4+115.2+35.8+49.4+183.7+191.3+33.3+185.2+84+58.5+292+106.6</f>
        <v>4113.300000000001</v>
      </c>
      <c r="E149" s="19"/>
      <c r="F149" s="6">
        <f t="shared" si="20"/>
        <v>26.402002631663414</v>
      </c>
      <c r="G149" s="6">
        <f t="shared" si="21"/>
        <v>21.129169791548954</v>
      </c>
      <c r="H149" s="6">
        <f t="shared" si="23"/>
        <v>11466.199999999999</v>
      </c>
      <c r="I149" s="6">
        <f t="shared" si="22"/>
        <v>15354.1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</f>
        <v>1788.2</v>
      </c>
      <c r="E153" s="24"/>
      <c r="F153" s="6">
        <f>D153/B153*100</f>
        <v>22.90567197827535</v>
      </c>
      <c r="G153" s="6">
        <f t="shared" si="21"/>
        <v>20.168503208779313</v>
      </c>
      <c r="H153" s="6">
        <f t="shared" si="23"/>
        <v>6018.6</v>
      </c>
      <c r="I153" s="6">
        <f t="shared" si="22"/>
        <v>7078.099999999999</v>
      </c>
    </row>
    <row r="154" spans="1:9" ht="19.5" thickBot="1">
      <c r="A154" s="14" t="s">
        <v>20</v>
      </c>
      <c r="B154" s="91">
        <f>B137+B145+B149+B150+B146+B153+B152+B147+B151+B148</f>
        <v>690422.9999999999</v>
      </c>
      <c r="C154" s="91">
        <f>C137+C145+C149+C150+C146+C153+C152+C147+C151+C148</f>
        <v>861085.9000000001</v>
      </c>
      <c r="D154" s="91">
        <f>D137+D145+D149+D150+D146+D153+D152+D147+D151+D148</f>
        <v>497916.91000000003</v>
      </c>
      <c r="E154" s="25"/>
      <c r="F154" s="3">
        <f>D154/B154*100</f>
        <v>72.11765975351344</v>
      </c>
      <c r="G154" s="3">
        <f t="shared" si="21"/>
        <v>57.82430184955996</v>
      </c>
      <c r="H154" s="3">
        <f>B154-D154</f>
        <v>192506.08999999985</v>
      </c>
      <c r="I154" s="3">
        <f t="shared" si="22"/>
        <v>363168.9900000001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443865.31000000006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443865.31000000006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2014-09-22T07:35:05Z</dcterms:modified>
  <cp:category/>
  <cp:version/>
  <cp:contentType/>
  <cp:contentStatus/>
</cp:coreProperties>
</file>